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0" yWindow="0" windowWidth="24000" windowHeight="9285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C7" i="4" l="1"/>
  <c r="C15" i="4"/>
  <c r="J10" i="1" l="1"/>
  <c r="K10" i="1" s="1"/>
  <c r="J9" i="1"/>
  <c r="K9" i="1" s="1"/>
  <c r="J8" i="1"/>
  <c r="K7" i="1"/>
  <c r="J11" i="1" l="1"/>
  <c r="K8" i="1"/>
  <c r="I11" i="1"/>
  <c r="K11" i="1" l="1"/>
  <c r="G7" i="2"/>
  <c r="G10" i="2" l="1"/>
  <c r="G12" i="2" s="1"/>
  <c r="G14" i="2" s="1"/>
  <c r="G16" i="2" s="1"/>
  <c r="G18" i="2" s="1"/>
  <c r="G20" i="2" s="1"/>
  <c r="G22" i="2" s="1"/>
  <c r="G24" i="2" s="1"/>
  <c r="G26" i="2" s="1"/>
  <c r="G28" i="2" s="1"/>
  <c r="G30" i="2" l="1"/>
  <c r="G32" i="2" s="1"/>
  <c r="G33" i="2" s="1"/>
  <c r="D7" i="4" s="1"/>
  <c r="G11" i="1"/>
  <c r="C17" i="4" l="1"/>
  <c r="C8" i="4" l="1"/>
  <c r="D15" i="4" l="1"/>
  <c r="D17" i="4" l="1"/>
  <c r="D18" i="4" s="1"/>
  <c r="C18" i="4" l="1"/>
  <c r="D8" i="4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<sst xmlns="http://schemas.openxmlformats.org/spreadsheetml/2006/main" count="78" uniqueCount="66">
  <si>
    <t>CONCEPTOS</t>
  </si>
  <si>
    <t>IMPORTE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</si>
  <si>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</si>
  <si>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</si>
  <si>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</si>
  <si>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</si>
  <si>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</si>
  <si>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</si>
  <si>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</si>
  <si>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</si>
  <si>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</si>
  <si>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</si>
  <si>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</si>
  <si>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</si>
  <si>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</si>
  <si>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</si>
  <si>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</si>
  <si>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</si>
  <si>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</si>
  <si>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</si>
  <si>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</si>
  <si>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</si>
  <si>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</si>
  <si>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</si>
  <si>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</si>
  <si>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SALDO DE LA DEUDA PÚBLICA</t>
  </si>
  <si>
    <t>PORCENTAJE</t>
  </si>
  <si>
    <t>INGRESOS PROPIOS</t>
  </si>
  <si>
    <t>Ramo 28 y 33</t>
  </si>
  <si>
    <t>TIIE + 0.85</t>
  </si>
  <si>
    <t>TIIE + 0.43</t>
  </si>
  <si>
    <t>BBVA México, S.A.</t>
  </si>
  <si>
    <t>PRODUCTO INTERNO BRUTO (PIB) ESTATAL</t>
  </si>
  <si>
    <t>Deuda Pública Bruta Total descontando la amortización 1</t>
  </si>
  <si>
    <t xml:space="preserve">(-) Amortización  1 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</si>
  <si>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</si>
  <si>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</si>
  <si>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</si>
  <si>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</si>
  <si>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</si>
  <si>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</si>
  <si>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</si>
  <si>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</si>
  <si>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</si>
  <si>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</si>
  <si>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</si>
  <si>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</si>
  <si>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</si>
  <si>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</si>
  <si>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</si>
  <si>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</si>
  <si>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</si>
  <si>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</si>
  <si>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</si>
  <si>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</si>
  <si>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</si>
  <si>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</si>
  <si>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(+) Disposición crédito BBVA</t>
  </si>
  <si>
    <t xml:space="preserve">*El PIB DEL ESTADO DE GUANAJUATO </t>
  </si>
  <si>
    <t>https://www.inegi.org.mx/contenidos/saladeprensa/boletines/2023/PIBEF/PIBEF2022.pdf</t>
  </si>
  <si>
    <t>Deuda Pública Bruta Total al 31 de diciembre del año 2023</t>
  </si>
  <si>
    <t>Deuda Pública Bruta Total al 31 de Diciembre del año 2023</t>
  </si>
  <si>
    <t>AL 31 de Diciembre 2023</t>
  </si>
  <si>
    <t>Enero - Septiembre 2024</t>
  </si>
  <si>
    <t>Deuda Pública Bruta Total  al 30 de septiembre de 2024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</si>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</sst>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sz val="8"/>
      <color rgb="FF0066FF"/>
      <name val="Arial"/>
      <family val="2"/>
    </font>
    <font>
      <u/>
      <sz val="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0" fontId="12" fillId="0" borderId="0" xfId="4" applyFont="1" applyBorder="1" applyAlignment="1">
      <alignment vertical="top" wrapText="1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19050</xdr:rowOff>
    </xdr:from>
    <xdr:to>
      <xdr:col>3</xdr:col>
      <xdr:colOff>428625</xdr:colOff>
      <xdr:row>3</xdr:row>
      <xdr:rowOff>168074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19075"/>
          <a:ext cx="1647825" cy="730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57151</xdr:rowOff>
    </xdr:from>
    <xdr:to>
      <xdr:col>2</xdr:col>
      <xdr:colOff>495300</xdr:colOff>
      <xdr:row>3</xdr:row>
      <xdr:rowOff>173501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57151"/>
          <a:ext cx="1552575" cy="68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210910</xdr:colOff>
      <xdr:row>0</xdr:row>
      <xdr:rowOff>81643</xdr:rowOff>
    </xdr:from>
    <xdr:to>
      <xdr:col>1</xdr:col>
      <xdr:colOff>2061481</xdr:colOff>
      <xdr:row>4</xdr:row>
      <xdr:rowOff>132712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81643"/>
          <a:ext cx="1850571" cy="81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contenidos/saladeprensa/boletines/2023/PIBEF/PIBEF202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tabSelected="1" zoomScaleNormal="100" zoomScaleSheetLayoutView="100" workbookViewId="0">
      <selection activeCell="C13" sqref="C13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5" t="s">
        <v>2</v>
      </c>
      <c r="C2" s="56"/>
      <c r="D2" s="56"/>
      <c r="E2" s="56"/>
      <c r="F2" s="56"/>
      <c r="G2" s="56"/>
      <c r="H2" s="56"/>
      <c r="I2" s="56"/>
      <c r="J2" s="56"/>
      <c r="K2" s="57"/>
    </row>
    <row r="3" spans="2:11" ht="30.75" customHeight="1" x14ac:dyDescent="0.25">
      <c r="B3" s="58" t="s">
        <v>3</v>
      </c>
      <c r="C3" s="59"/>
      <c r="D3" s="59"/>
      <c r="E3" s="59"/>
      <c r="F3" s="59"/>
      <c r="G3" s="59"/>
      <c r="H3" s="59"/>
      <c r="I3" s="59"/>
      <c r="J3" s="59"/>
      <c r="K3" s="60"/>
    </row>
    <row r="4" spans="2:11" ht="19.899999999999999" customHeight="1" thickBot="1" x14ac:dyDescent="0.3">
      <c r="B4" s="61" t="s">
        <v>63</v>
      </c>
      <c r="C4" s="62"/>
      <c r="D4" s="62"/>
      <c r="E4" s="62"/>
      <c r="F4" s="62"/>
      <c r="G4" s="62"/>
      <c r="H4" s="62"/>
      <c r="I4" s="62"/>
      <c r="J4" s="62"/>
      <c r="K4" s="63"/>
    </row>
    <row r="5" spans="2:11" ht="63" customHeight="1" x14ac:dyDescent="0.25">
      <c r="B5" s="64" t="s">
        <v>4</v>
      </c>
      <c r="C5" s="66" t="s">
        <v>5</v>
      </c>
      <c r="D5" s="66" t="s">
        <v>6</v>
      </c>
      <c r="E5" s="66" t="s">
        <v>7</v>
      </c>
      <c r="F5" s="66" t="s">
        <v>8</v>
      </c>
      <c r="G5" s="68" t="s">
        <v>9</v>
      </c>
      <c r="H5" s="66" t="s">
        <v>10</v>
      </c>
      <c r="I5" s="51" t="s">
        <v>11</v>
      </c>
      <c r="J5" s="53" t="s">
        <v>12</v>
      </c>
      <c r="K5" s="54"/>
    </row>
    <row r="6" spans="2:11" ht="23.25" thickBot="1" x14ac:dyDescent="0.3">
      <c r="B6" s="65"/>
      <c r="C6" s="67"/>
      <c r="D6" s="67"/>
      <c r="E6" s="67"/>
      <c r="F6" s="67"/>
      <c r="G6" s="69"/>
      <c r="H6" s="67"/>
      <c r="I6" s="52"/>
      <c r="J6" s="7" t="s">
        <v>13</v>
      </c>
      <c r="K6" s="8" t="s">
        <v>14</v>
      </c>
    </row>
    <row r="7" spans="2:11" ht="31.5" customHeight="1" x14ac:dyDescent="0.25">
      <c r="B7" s="9" t="s">
        <v>15</v>
      </c>
      <c r="C7" s="10" t="s">
        <v>22</v>
      </c>
      <c r="D7" s="10" t="s">
        <v>29</v>
      </c>
      <c r="E7" s="11" t="s">
        <v>17</v>
      </c>
      <c r="F7" s="12" t="s">
        <v>18</v>
      </c>
      <c r="G7" s="31">
        <v>540000000</v>
      </c>
      <c r="H7" s="12" t="s">
        <v>28</v>
      </c>
      <c r="I7" s="31">
        <v>292499999.99999827</v>
      </c>
      <c r="J7" s="31">
        <f>G7-I7</f>
        <v>247500000.00000173</v>
      </c>
      <c r="K7" s="13">
        <f>J7*1/I7</f>
        <v>0.84615384615385703</v>
      </c>
    </row>
    <row r="8" spans="2:11" ht="30.75" customHeight="1" x14ac:dyDescent="0.25">
      <c r="B8" s="9" t="s">
        <v>15</v>
      </c>
      <c r="C8" s="10" t="s">
        <v>16</v>
      </c>
      <c r="D8" s="10" t="s">
        <v>19</v>
      </c>
      <c r="E8" s="11" t="s">
        <v>20</v>
      </c>
      <c r="F8" s="12" t="s">
        <v>21</v>
      </c>
      <c r="G8" s="31">
        <v>609801665.26999998</v>
      </c>
      <c r="H8" s="12" t="s">
        <v>28</v>
      </c>
      <c r="I8" s="31">
        <v>288063709.76999998</v>
      </c>
      <c r="J8" s="31">
        <f>G8-I8</f>
        <v>321737955.5</v>
      </c>
      <c r="K8" s="13">
        <f>J8*1/I8</f>
        <v>1.1168986046763292</v>
      </c>
    </row>
    <row r="9" spans="2:11" ht="30.75" customHeight="1" x14ac:dyDescent="0.25">
      <c r="B9" s="9" t="s">
        <v>15</v>
      </c>
      <c r="C9" s="10" t="s">
        <v>22</v>
      </c>
      <c r="D9" s="10" t="s">
        <v>23</v>
      </c>
      <c r="E9" s="11" t="s">
        <v>20</v>
      </c>
      <c r="F9" s="11" t="s">
        <v>24</v>
      </c>
      <c r="G9" s="31">
        <v>255769230</v>
      </c>
      <c r="H9" s="12" t="s">
        <v>28</v>
      </c>
      <c r="I9" s="31">
        <v>158336840</v>
      </c>
      <c r="J9" s="31">
        <f>G9-I9</f>
        <v>97432390</v>
      </c>
      <c r="K9" s="13">
        <f>J9*1/I9</f>
        <v>0.61534883480054292</v>
      </c>
    </row>
    <row r="10" spans="2:11" ht="30.75" customHeight="1" x14ac:dyDescent="0.25">
      <c r="B10" s="9" t="s">
        <v>15</v>
      </c>
      <c r="C10" s="10" t="s">
        <v>16</v>
      </c>
      <c r="D10" s="10" t="s">
        <v>30</v>
      </c>
      <c r="E10" s="11" t="s">
        <v>17</v>
      </c>
      <c r="F10" s="11" t="s">
        <v>31</v>
      </c>
      <c r="G10" s="32">
        <v>690021676.00999999</v>
      </c>
      <c r="H10" s="12" t="s">
        <v>28</v>
      </c>
      <c r="I10" s="31">
        <v>657196766.1099999</v>
      </c>
      <c r="J10" s="31">
        <f>G10-I10</f>
        <v>32824909.900000095</v>
      </c>
      <c r="K10" s="13">
        <f>J10*1/I10</f>
        <v>4.9946852438567765E-2</v>
      </c>
    </row>
    <row r="11" spans="2:11" ht="28.5" customHeight="1" thickBot="1" x14ac:dyDescent="0.3">
      <c r="B11" s="14"/>
      <c r="C11" s="15"/>
      <c r="D11" s="15"/>
      <c r="E11" s="15"/>
      <c r="F11" s="15"/>
      <c r="G11" s="33">
        <f>SUM(G7:G10)</f>
        <v>2095592571.28</v>
      </c>
      <c r="H11" s="15"/>
      <c r="I11" s="34">
        <f>SUM(I7:I10)</f>
        <v>1396097315.8799982</v>
      </c>
      <c r="J11" s="34">
        <f>SUM(J7:J10)</f>
        <v>699495255.40000176</v>
      </c>
      <c r="K11" s="16">
        <f>J11*1/I11</f>
        <v>0.50103617236674569</v>
      </c>
    </row>
    <row r="13" spans="2:11" x14ac:dyDescent="0.25">
      <c r="I13" s="2"/>
      <c r="J13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showGridLines="0" zoomScaleNormal="100" zoomScaleSheetLayoutView="130" workbookViewId="0">
      <selection activeCell="F40" sqref="F40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60</v>
      </c>
      <c r="C6" s="76"/>
      <c r="D6" s="76"/>
      <c r="E6" s="76"/>
      <c r="F6" s="76"/>
      <c r="G6" s="35">
        <v>972431361.7199986</v>
      </c>
    </row>
    <row r="7" spans="2:7" ht="22.5" customHeight="1" x14ac:dyDescent="0.25">
      <c r="B7" s="77" t="s">
        <v>61</v>
      </c>
      <c r="C7" s="78"/>
      <c r="D7" s="78"/>
      <c r="E7" s="78"/>
      <c r="F7" s="78"/>
      <c r="G7" s="36">
        <f>+G6</f>
        <v>972431361.7199986</v>
      </c>
    </row>
    <row r="8" spans="2:7" ht="23.25" customHeight="1" x14ac:dyDescent="0.25">
      <c r="B8" s="75" t="s">
        <v>34</v>
      </c>
      <c r="C8" s="76"/>
      <c r="D8" s="76"/>
      <c r="E8" s="76"/>
      <c r="F8" s="76"/>
      <c r="G8" s="37">
        <v>8405647.6100000013</v>
      </c>
    </row>
    <row r="9" spans="2:7" ht="23.25" customHeight="1" x14ac:dyDescent="0.25">
      <c r="B9" s="49"/>
      <c r="C9" s="50"/>
      <c r="D9" s="50" t="s">
        <v>57</v>
      </c>
      <c r="E9" s="50"/>
      <c r="F9" s="50"/>
      <c r="G9" s="37">
        <v>524187279.00999999</v>
      </c>
    </row>
    <row r="10" spans="2:7" ht="23.25" customHeight="1" x14ac:dyDescent="0.25">
      <c r="B10" s="75" t="s">
        <v>33</v>
      </c>
      <c r="C10" s="76"/>
      <c r="D10" s="76"/>
      <c r="E10" s="76"/>
      <c r="F10" s="76"/>
      <c r="G10" s="37">
        <f>G7-G8+G9</f>
        <v>1488212993.1199985</v>
      </c>
    </row>
    <row r="11" spans="2:7" ht="23.25" customHeight="1" x14ac:dyDescent="0.25">
      <c r="B11" s="75" t="s">
        <v>35</v>
      </c>
      <c r="C11" s="76"/>
      <c r="D11" s="76"/>
      <c r="E11" s="76"/>
      <c r="F11" s="76"/>
      <c r="G11" s="37">
        <v>11399381.149999999</v>
      </c>
    </row>
    <row r="12" spans="2:7" ht="23.25" customHeight="1" x14ac:dyDescent="0.25">
      <c r="B12" s="75" t="s">
        <v>36</v>
      </c>
      <c r="C12" s="76"/>
      <c r="D12" s="76"/>
      <c r="E12" s="76"/>
      <c r="F12" s="76"/>
      <c r="G12" s="37">
        <f>G10-G11</f>
        <v>1476813611.9699984</v>
      </c>
    </row>
    <row r="13" spans="2:7" ht="23.25" customHeight="1" x14ac:dyDescent="0.25">
      <c r="B13" s="75" t="s">
        <v>37</v>
      </c>
      <c r="C13" s="76"/>
      <c r="D13" s="76"/>
      <c r="E13" s="76"/>
      <c r="F13" s="76"/>
      <c r="G13" s="37">
        <v>11431818.5</v>
      </c>
    </row>
    <row r="14" spans="2:7" ht="23.25" customHeight="1" x14ac:dyDescent="0.25">
      <c r="B14" s="75" t="s">
        <v>38</v>
      </c>
      <c r="C14" s="76"/>
      <c r="D14" s="76"/>
      <c r="E14" s="76"/>
      <c r="F14" s="76"/>
      <c r="G14" s="37">
        <f>G12-G13</f>
        <v>1465381793.4699984</v>
      </c>
    </row>
    <row r="15" spans="2:7" ht="23.25" customHeight="1" x14ac:dyDescent="0.25">
      <c r="B15" s="75" t="s">
        <v>39</v>
      </c>
      <c r="C15" s="76"/>
      <c r="D15" s="76"/>
      <c r="E15" s="76"/>
      <c r="F15" s="76"/>
      <c r="G15" s="37">
        <v>11464471.17</v>
      </c>
    </row>
    <row r="16" spans="2:7" ht="23.25" customHeight="1" x14ac:dyDescent="0.25">
      <c r="B16" s="75" t="s">
        <v>40</v>
      </c>
      <c r="C16" s="76"/>
      <c r="D16" s="76"/>
      <c r="E16" s="76"/>
      <c r="F16" s="76"/>
      <c r="G16" s="37">
        <f>G14-G15</f>
        <v>1453917322.2999983</v>
      </c>
    </row>
    <row r="17" spans="2:7" ht="23.25" customHeight="1" x14ac:dyDescent="0.25">
      <c r="B17" s="75" t="s">
        <v>41</v>
      </c>
      <c r="C17" s="76"/>
      <c r="D17" s="76"/>
      <c r="E17" s="76"/>
      <c r="F17" s="76"/>
      <c r="G17" s="37">
        <v>11497350.65</v>
      </c>
    </row>
    <row r="18" spans="2:7" ht="23.25" customHeight="1" x14ac:dyDescent="0.25">
      <c r="B18" s="75" t="s">
        <v>42</v>
      </c>
      <c r="C18" s="76"/>
      <c r="D18" s="76"/>
      <c r="E18" s="76"/>
      <c r="F18" s="76"/>
      <c r="G18" s="37">
        <f>G16-G17</f>
        <v>1442419971.6499982</v>
      </c>
    </row>
    <row r="19" spans="2:7" ht="23.25" customHeight="1" x14ac:dyDescent="0.25">
      <c r="B19" s="75" t="s">
        <v>43</v>
      </c>
      <c r="C19" s="76"/>
      <c r="D19" s="76"/>
      <c r="E19" s="76"/>
      <c r="F19" s="76"/>
      <c r="G19" s="37">
        <v>11530448.42</v>
      </c>
    </row>
    <row r="20" spans="2:7" ht="23.25" customHeight="1" x14ac:dyDescent="0.25">
      <c r="B20" s="75" t="s">
        <v>44</v>
      </c>
      <c r="C20" s="76"/>
      <c r="D20" s="76"/>
      <c r="E20" s="76"/>
      <c r="F20" s="76"/>
      <c r="G20" s="37">
        <f>G18-G19</f>
        <v>1430889523.2299981</v>
      </c>
    </row>
    <row r="21" spans="2:7" ht="23.25" customHeight="1" x14ac:dyDescent="0.25">
      <c r="B21" s="75" t="s">
        <v>45</v>
      </c>
      <c r="C21" s="76"/>
      <c r="D21" s="76"/>
      <c r="E21" s="76"/>
      <c r="F21" s="76"/>
      <c r="G21" s="37">
        <v>11563775.98</v>
      </c>
    </row>
    <row r="22" spans="2:7" ht="19.5" customHeight="1" x14ac:dyDescent="0.25">
      <c r="B22" s="75" t="s">
        <v>46</v>
      </c>
      <c r="C22" s="76"/>
      <c r="D22" s="76"/>
      <c r="E22" s="76"/>
      <c r="F22" s="76"/>
      <c r="G22" s="38">
        <f>G20-G21</f>
        <v>1419325747.2499981</v>
      </c>
    </row>
    <row r="23" spans="2:7" ht="19.5" customHeight="1" x14ac:dyDescent="0.25">
      <c r="B23" s="75" t="s">
        <v>47</v>
      </c>
      <c r="C23" s="76"/>
      <c r="D23" s="76"/>
      <c r="E23" s="76"/>
      <c r="F23" s="76"/>
      <c r="G23" s="38">
        <v>11597324.84</v>
      </c>
    </row>
    <row r="24" spans="2:7" ht="19.5" customHeight="1" x14ac:dyDescent="0.25">
      <c r="B24" s="75" t="s">
        <v>48</v>
      </c>
      <c r="C24" s="76"/>
      <c r="D24" s="76"/>
      <c r="E24" s="76"/>
      <c r="F24" s="76"/>
      <c r="G24" s="38">
        <f>G22-G23</f>
        <v>1407728422.4099982</v>
      </c>
    </row>
    <row r="25" spans="2:7" ht="19.5" customHeight="1" x14ac:dyDescent="0.25">
      <c r="B25" s="75" t="s">
        <v>49</v>
      </c>
      <c r="C25" s="76"/>
      <c r="D25" s="76"/>
      <c r="E25" s="76"/>
      <c r="F25" s="76"/>
      <c r="G25" s="38">
        <v>11631106.529999999</v>
      </c>
    </row>
    <row r="26" spans="2:7" ht="19.5" customHeight="1" x14ac:dyDescent="0.25">
      <c r="B26" s="75" t="s">
        <v>50</v>
      </c>
      <c r="C26" s="76"/>
      <c r="D26" s="76"/>
      <c r="E26" s="76"/>
      <c r="F26" s="76"/>
      <c r="G26" s="38">
        <f>G24-G25</f>
        <v>1396097315.8799982</v>
      </c>
    </row>
    <row r="27" spans="2:7" ht="19.5" hidden="1" customHeight="1" x14ac:dyDescent="0.25">
      <c r="B27" s="75" t="s">
        <v>51</v>
      </c>
      <c r="C27" s="76"/>
      <c r="D27" s="76"/>
      <c r="E27" s="76"/>
      <c r="F27" s="76"/>
      <c r="G27" s="38">
        <v>0</v>
      </c>
    </row>
    <row r="28" spans="2:7" ht="19.5" hidden="1" customHeight="1" x14ac:dyDescent="0.25">
      <c r="B28" s="75" t="s">
        <v>52</v>
      </c>
      <c r="C28" s="76"/>
      <c r="D28" s="76"/>
      <c r="E28" s="76"/>
      <c r="F28" s="76"/>
      <c r="G28" s="38">
        <f>G26-G27</f>
        <v>1396097315.8799982</v>
      </c>
    </row>
    <row r="29" spans="2:7" ht="19.5" hidden="1" customHeight="1" x14ac:dyDescent="0.25">
      <c r="B29" s="75" t="s">
        <v>53</v>
      </c>
      <c r="C29" s="76"/>
      <c r="D29" s="76"/>
      <c r="E29" s="76"/>
      <c r="F29" s="76"/>
      <c r="G29" s="38">
        <v>0</v>
      </c>
    </row>
    <row r="30" spans="2:7" ht="19.5" hidden="1" customHeight="1" x14ac:dyDescent="0.25">
      <c r="B30" s="75" t="s">
        <v>54</v>
      </c>
      <c r="C30" s="76"/>
      <c r="D30" s="76"/>
      <c r="E30" s="76"/>
      <c r="F30" s="76"/>
      <c r="G30" s="38">
        <f>G28-G29</f>
        <v>1396097315.8799982</v>
      </c>
    </row>
    <row r="31" spans="2:7" ht="19.5" hidden="1" customHeight="1" x14ac:dyDescent="0.25">
      <c r="B31" s="75" t="s">
        <v>55</v>
      </c>
      <c r="C31" s="76"/>
      <c r="D31" s="76"/>
      <c r="E31" s="76"/>
      <c r="F31" s="76"/>
      <c r="G31" s="38">
        <v>0</v>
      </c>
    </row>
    <row r="32" spans="2:7" ht="19.5" hidden="1" customHeight="1" thickBot="1" x14ac:dyDescent="0.3">
      <c r="B32" s="75" t="s">
        <v>56</v>
      </c>
      <c r="C32" s="76"/>
      <c r="D32" s="76"/>
      <c r="E32" s="76"/>
      <c r="F32" s="76"/>
      <c r="G32" s="35">
        <f>G30-G31</f>
        <v>1396097315.8799982</v>
      </c>
    </row>
    <row r="33" spans="2:7" ht="25.5" customHeight="1" thickBot="1" x14ac:dyDescent="0.3">
      <c r="B33" s="70" t="s">
        <v>64</v>
      </c>
      <c r="C33" s="71"/>
      <c r="D33" s="71"/>
      <c r="E33" s="71"/>
      <c r="F33" s="71"/>
      <c r="G33" s="39">
        <f>G32</f>
        <v>1396097315.8799982</v>
      </c>
    </row>
  </sheetData>
  <mergeCells count="28">
    <mergeCell ref="B32:F32"/>
    <mergeCell ref="B27:F27"/>
    <mergeCell ref="B28:F28"/>
    <mergeCell ref="B29:F29"/>
    <mergeCell ref="B30:F30"/>
    <mergeCell ref="B31:F31"/>
    <mergeCell ref="B26:F26"/>
    <mergeCell ref="B16:F16"/>
    <mergeCell ref="B17:F17"/>
    <mergeCell ref="B18:F18"/>
    <mergeCell ref="B19:F19"/>
    <mergeCell ref="B20:F20"/>
    <mergeCell ref="B33:F33"/>
    <mergeCell ref="B5:F5"/>
    <mergeCell ref="B6:F6"/>
    <mergeCell ref="B8:F8"/>
    <mergeCell ref="B21:F21"/>
    <mergeCell ref="B22:F22"/>
    <mergeCell ref="B7:F7"/>
    <mergeCell ref="B10:F10"/>
    <mergeCell ref="B11:F11"/>
    <mergeCell ref="B12:F12"/>
    <mergeCell ref="B13:F13"/>
    <mergeCell ref="B14:F14"/>
    <mergeCell ref="B15:F15"/>
    <mergeCell ref="B23:F23"/>
    <mergeCell ref="B24:F24"/>
    <mergeCell ref="B25:F25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zoomScaleNormal="100" zoomScaleSheetLayoutView="140" workbookViewId="0">
      <selection activeCell="B14" sqref="B14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62</v>
      </c>
      <c r="D5" s="30" t="s">
        <v>65</v>
      </c>
    </row>
    <row r="6" spans="2:5" x14ac:dyDescent="0.25">
      <c r="B6" s="22" t="s">
        <v>32</v>
      </c>
      <c r="C6" s="44">
        <v>1129000000000</v>
      </c>
      <c r="D6" s="45">
        <v>1129000000000</v>
      </c>
    </row>
    <row r="7" spans="2:5" ht="15.75" thickBot="1" x14ac:dyDescent="0.3">
      <c r="B7" s="23" t="s">
        <v>25</v>
      </c>
      <c r="C7" s="40">
        <f>Amortización!G6</f>
        <v>972431361.7199986</v>
      </c>
      <c r="D7" s="41">
        <f>Amortización!G33</f>
        <v>1396097315.8799982</v>
      </c>
    </row>
    <row r="8" spans="2:5" ht="15.75" thickBot="1" x14ac:dyDescent="0.3">
      <c r="B8" s="24" t="s">
        <v>26</v>
      </c>
      <c r="C8" s="25">
        <f>C7/C6</f>
        <v>8.6132095812223081E-4</v>
      </c>
      <c r="D8" s="25">
        <f>D7/D6</f>
        <v>1.2365786677413625E-3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58</v>
      </c>
      <c r="C11" s="19"/>
      <c r="D11" s="19"/>
      <c r="E11" s="1"/>
    </row>
    <row r="12" spans="2:5" ht="16.5" x14ac:dyDescent="0.25">
      <c r="B12" s="46" t="s">
        <v>59</v>
      </c>
      <c r="C12" s="26"/>
      <c r="D12" s="26"/>
      <c r="E12" s="6"/>
    </row>
    <row r="13" spans="2:5" x14ac:dyDescent="0.25">
      <c r="B13" s="26"/>
      <c r="C13" s="26"/>
      <c r="D13" s="26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7"/>
      <c r="C15" s="21" t="str">
        <f>C5</f>
        <v>AL 31 de Diciembre 2023</v>
      </c>
      <c r="D15" s="30" t="str">
        <f>D5</f>
        <v>AL 30 de Septiembre de 2024</v>
      </c>
    </row>
    <row r="16" spans="2:5" x14ac:dyDescent="0.25">
      <c r="B16" s="22" t="s">
        <v>27</v>
      </c>
      <c r="C16" s="47">
        <v>2733274061.3500004</v>
      </c>
      <c r="D16" s="48">
        <v>2475420236.1499996</v>
      </c>
      <c r="E16" s="5"/>
    </row>
    <row r="17" spans="2:4" ht="15.75" thickBot="1" x14ac:dyDescent="0.3">
      <c r="B17" s="28" t="s">
        <v>25</v>
      </c>
      <c r="C17" s="42">
        <f>C7</f>
        <v>972431361.7199986</v>
      </c>
      <c r="D17" s="43">
        <f>+Amortización!G33</f>
        <v>1396097315.8799982</v>
      </c>
    </row>
    <row r="18" spans="2:4" ht="15.75" thickBot="1" x14ac:dyDescent="0.3">
      <c r="B18" s="24" t="s">
        <v>26</v>
      </c>
      <c r="C18" s="29">
        <f>C17/C16</f>
        <v>0.35577528630250194</v>
      </c>
      <c r="D18" s="29">
        <f>D17/D16</f>
        <v>0.56398396340628476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2024-10-14T14:27:25Z</cp:lastPrinted>
  <dcterms:created xsi:type="dcterms:W3CDTF">2016-06-13T19:42:18Z</dcterms:created>
  <dcterms:modified xsi:type="dcterms:W3CDTF">2024-10-30T20:53:31Z</dcterms:modified>
</cp:coreProperties>
</file>